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285" windowWidth="15480" windowHeight="11640" activeTab="0"/>
  </bookViews>
  <sheets>
    <sheet name="Hépascore" sheetId="1" r:id="rId1"/>
    <sheet name="Rapport PsurCu" sheetId="2" r:id="rId2"/>
    <sheet name="MELD" sheetId="3" r:id="rId3"/>
  </sheets>
  <definedNames>
    <definedName name="top" localSheetId="0">'Hépascore'!$L$19</definedName>
  </definedNames>
  <calcPr fullCalcOnLoad="1"/>
</workbook>
</file>

<file path=xl/comments1.xml><?xml version="1.0" encoding="utf-8"?>
<comments xmlns="http://schemas.openxmlformats.org/spreadsheetml/2006/main">
  <authors>
    <author>ittrn07</author>
    <author>sauserf</author>
  </authors>
  <commentList>
    <comment ref="B15" authorId="0">
      <text>
        <r>
          <rPr>
            <b/>
            <sz val="8"/>
            <color indexed="12"/>
            <rFont val="Tahoma"/>
            <family val="2"/>
          </rPr>
          <t>Saisir 
0 pour le sexe féminin
1 pour le sexe masculin</t>
        </r>
      </text>
    </comment>
    <comment ref="B17" authorId="0">
      <text>
        <r>
          <rPr>
            <b/>
            <sz val="8"/>
            <color indexed="12"/>
            <rFont val="Tahoma"/>
            <family val="2"/>
          </rPr>
          <t xml:space="preserve">
Saisir la valeur en g/l</t>
        </r>
      </text>
    </comment>
    <comment ref="B19" authorId="0">
      <text>
        <r>
          <rPr>
            <b/>
            <sz val="8"/>
            <color indexed="12"/>
            <rFont val="Tahoma"/>
            <family val="2"/>
          </rPr>
          <t xml:space="preserve">
Saisir la valeur en µg/l</t>
        </r>
      </text>
    </comment>
    <comment ref="B21" authorId="0">
      <text>
        <r>
          <rPr>
            <b/>
            <sz val="8"/>
            <color indexed="12"/>
            <rFont val="Tahoma"/>
            <family val="2"/>
          </rPr>
          <t xml:space="preserve">
Saisir la valeur en µmol/l</t>
        </r>
      </text>
    </comment>
    <comment ref="B23" authorId="0">
      <text>
        <r>
          <rPr>
            <b/>
            <sz val="8"/>
            <color indexed="12"/>
            <rFont val="Tahoma"/>
            <family val="2"/>
          </rPr>
          <t xml:space="preserve">Saisir la valeur en </t>
        </r>
        <r>
          <rPr>
            <b/>
            <u val="single"/>
            <sz val="8"/>
            <color indexed="12"/>
            <rFont val="Tahoma"/>
            <family val="2"/>
          </rPr>
          <t>UI/l</t>
        </r>
        <r>
          <rPr>
            <b/>
            <sz val="8"/>
            <color indexed="12"/>
            <rFont val="Tahoma"/>
            <family val="2"/>
          </rPr>
          <t xml:space="preserve">
</t>
        </r>
        <r>
          <rPr>
            <b/>
            <sz val="8"/>
            <color indexed="10"/>
            <rFont val="Tahoma"/>
            <family val="2"/>
          </rPr>
          <t xml:space="preserve">ATTENTION 
Si la valeur est en </t>
        </r>
        <r>
          <rPr>
            <b/>
            <u val="single"/>
            <sz val="8"/>
            <color indexed="10"/>
            <rFont val="Tahoma"/>
            <family val="2"/>
          </rPr>
          <t>µkat,</t>
        </r>
        <r>
          <rPr>
            <b/>
            <sz val="8"/>
            <color indexed="10"/>
            <rFont val="Tahoma"/>
            <family val="2"/>
          </rPr>
          <t xml:space="preserve"> utiliser le convertisssur 
ci-dessous</t>
        </r>
      </text>
    </comment>
    <comment ref="B25" authorId="0">
      <text>
        <r>
          <rPr>
            <b/>
            <sz val="8"/>
            <color indexed="12"/>
            <rFont val="Tahoma"/>
            <family val="2"/>
          </rPr>
          <t xml:space="preserve">
Saisir la valeur en µkat/l </t>
        </r>
      </text>
    </comment>
    <comment ref="B13" authorId="1">
      <text>
        <r>
          <rPr>
            <b/>
            <sz val="8"/>
            <color indexed="12"/>
            <rFont val="Tahoma"/>
            <family val="2"/>
          </rPr>
          <t xml:space="preserve">
Saisir l'âge en années</t>
        </r>
        <r>
          <rPr>
            <sz val="8"/>
            <rFont val="Tahoma"/>
            <family val="0"/>
          </rPr>
          <t xml:space="preserve">
</t>
        </r>
      </text>
    </comment>
  </commentList>
</comments>
</file>

<file path=xl/sharedStrings.xml><?xml version="1.0" encoding="utf-8"?>
<sst xmlns="http://schemas.openxmlformats.org/spreadsheetml/2006/main" count="55" uniqueCount="53">
  <si>
    <t>Age</t>
  </si>
  <si>
    <t>α2-macroglobuline</t>
  </si>
  <si>
    <t>y</t>
  </si>
  <si>
    <t>HEPASCORE</t>
  </si>
  <si>
    <t>Bilirubine</t>
  </si>
  <si>
    <t xml:space="preserve">   µkat/l</t>
  </si>
  <si>
    <t xml:space="preserve">   UI/l</t>
  </si>
  <si>
    <t xml:space="preserve">   g/l</t>
  </si>
  <si>
    <t xml:space="preserve">   µg/l</t>
  </si>
  <si>
    <t xml:space="preserve">   µmol/l</t>
  </si>
  <si>
    <t>Acide hyaluronique</t>
  </si>
  <si>
    <t>Test logique</t>
  </si>
  <si>
    <t>choix valeur gama GT</t>
  </si>
  <si>
    <t>HS =y/1+y</t>
  </si>
  <si>
    <t>Calcul de l'Hépascore</t>
  </si>
  <si>
    <t xml:space="preserve">   ans</t>
  </si>
  <si>
    <t>Données patient</t>
  </si>
  <si>
    <t>Nom :</t>
  </si>
  <si>
    <t>Prénom :</t>
  </si>
  <si>
    <t>Date :</t>
  </si>
  <si>
    <t>Compléter les cases jaunes</t>
  </si>
  <si>
    <t>correspondant à l'unité utilisée</t>
  </si>
  <si>
    <t>Validez (touche "Entrée" du clavier)</t>
  </si>
  <si>
    <t>Sexe</t>
  </si>
  <si>
    <t xml:space="preserve">  Femme : 0
  Homme : 1</t>
  </si>
  <si>
    <r>
      <t>g</t>
    </r>
    <r>
      <rPr>
        <b/>
        <sz val="11"/>
        <color indexed="53"/>
        <rFont val="Arial"/>
        <family val="2"/>
      </rPr>
      <t>GT</t>
    </r>
    <r>
      <rPr>
        <b/>
        <sz val="9"/>
        <color indexed="53"/>
        <rFont val="Arial"/>
        <family val="2"/>
      </rPr>
      <t xml:space="preserve"> : compléter la case</t>
    </r>
  </si>
  <si>
    <t>Rapport Proteinurie sur creatininurie</t>
  </si>
  <si>
    <t xml:space="preserve">Protéinurie en mg/l = </t>
  </si>
  <si>
    <t xml:space="preserve">Créatininurie en mM/l = </t>
  </si>
  <si>
    <t>Rapport : doit être &lt; 30</t>
  </si>
  <si>
    <t>mg/mM</t>
  </si>
  <si>
    <t>égal</t>
  </si>
  <si>
    <t>Creat en mg/dl</t>
  </si>
  <si>
    <t>Creat en mM/l</t>
  </si>
  <si>
    <t>Interpretive Information</t>
  </si>
  <si>
    <t>A HepaScore &lt;0.55 is considered “negative” and indicates a METAVIR score of F0 or F1.</t>
  </si>
  <si>
    <r>
      <t xml:space="preserve">A HepaScore </t>
    </r>
    <r>
      <rPr>
        <sz val="7"/>
        <color indexed="63"/>
        <rFont val="Arial"/>
        <family val="2"/>
      </rPr>
      <t>≥</t>
    </r>
    <r>
      <rPr>
        <sz val="9"/>
        <color indexed="63"/>
        <rFont val="Arial"/>
        <family val="2"/>
      </rPr>
      <t>0.55 is considered “positive” and indicates a METAVIR score of F2 to F4.</t>
    </r>
  </si>
  <si>
    <t>The patient-specific probability (P) of having a particular METAVIR score is based on the HepaScore sensitivity and specificity and the prevalence of liver fibrosis in either the entire population or the subset thereof (population described in the Clinical Background section).</t>
  </si>
  <si>
    <r>
      <t xml:space="preserve">The negative predictive value (NPV, probability that a negative test correctly indicates the absence of significant fibrosis) = </t>
    </r>
    <r>
      <rPr>
        <i/>
        <sz val="9"/>
        <color indexed="63"/>
        <rFont val="Arial"/>
        <family val="2"/>
      </rPr>
      <t>P</t>
    </r>
    <r>
      <rPr>
        <sz val="9"/>
        <color indexed="63"/>
        <rFont val="Arial"/>
        <family val="2"/>
      </rPr>
      <t xml:space="preserve"> F0-F1.</t>
    </r>
  </si>
  <si>
    <r>
      <t>The probability of a false-negative result =Σ(</t>
    </r>
    <r>
      <rPr>
        <i/>
        <sz val="9"/>
        <color indexed="63"/>
        <rFont val="Arial"/>
        <family val="2"/>
      </rPr>
      <t>P</t>
    </r>
    <r>
      <rPr>
        <sz val="9"/>
        <color indexed="63"/>
        <rFont val="Arial"/>
        <family val="2"/>
      </rPr>
      <t xml:space="preserve"> F2 + </t>
    </r>
    <r>
      <rPr>
        <i/>
        <sz val="9"/>
        <color indexed="63"/>
        <rFont val="Arial"/>
        <family val="2"/>
      </rPr>
      <t>P</t>
    </r>
    <r>
      <rPr>
        <sz val="9"/>
        <color indexed="63"/>
        <rFont val="Arial"/>
        <family val="2"/>
      </rPr>
      <t xml:space="preserve"> F3 + </t>
    </r>
    <r>
      <rPr>
        <i/>
        <sz val="9"/>
        <color indexed="63"/>
        <rFont val="Arial"/>
        <family val="2"/>
      </rPr>
      <t>P</t>
    </r>
    <r>
      <rPr>
        <sz val="9"/>
        <color indexed="63"/>
        <rFont val="Arial"/>
        <family val="2"/>
      </rPr>
      <t xml:space="preserve"> F4).</t>
    </r>
  </si>
  <si>
    <r>
      <t>The positive predictive value (ie, PPV, probability that a positive test correctly indicates significant fibrosis) = Σ(</t>
    </r>
    <r>
      <rPr>
        <i/>
        <sz val="9"/>
        <color indexed="63"/>
        <rFont val="Arial"/>
        <family val="2"/>
      </rPr>
      <t>P</t>
    </r>
    <r>
      <rPr>
        <sz val="9"/>
        <color indexed="63"/>
        <rFont val="Arial"/>
        <family val="2"/>
      </rPr>
      <t xml:space="preserve"> F2 + </t>
    </r>
    <r>
      <rPr>
        <i/>
        <sz val="9"/>
        <color indexed="63"/>
        <rFont val="Arial"/>
        <family val="2"/>
      </rPr>
      <t>P</t>
    </r>
    <r>
      <rPr>
        <sz val="9"/>
        <color indexed="63"/>
        <rFont val="Arial"/>
        <family val="2"/>
      </rPr>
      <t xml:space="preserve"> F3 + </t>
    </r>
    <r>
      <rPr>
        <i/>
        <sz val="9"/>
        <color indexed="63"/>
        <rFont val="Arial"/>
        <family val="2"/>
      </rPr>
      <t>P</t>
    </r>
    <r>
      <rPr>
        <sz val="9"/>
        <color indexed="63"/>
        <rFont val="Arial"/>
        <family val="2"/>
      </rPr>
      <t xml:space="preserve"> F4).</t>
    </r>
  </si>
  <si>
    <r>
      <t xml:space="preserve">The probability of a false-positive result = </t>
    </r>
    <r>
      <rPr>
        <i/>
        <sz val="9"/>
        <color indexed="63"/>
        <rFont val="Arial"/>
        <family val="2"/>
      </rPr>
      <t>P</t>
    </r>
    <r>
      <rPr>
        <sz val="9"/>
        <color indexed="63"/>
        <rFont val="Arial"/>
        <family val="2"/>
      </rPr>
      <t xml:space="preserve"> F0-F1.</t>
    </r>
  </si>
  <si>
    <r>
      <t xml:space="preserve">Adams LA, Bulsara M, Rossi E, et al. Hepascore: an accurate validated predictor of liver fibrosis in chronic hepatitis C infection. </t>
    </r>
    <r>
      <rPr>
        <i/>
        <sz val="8"/>
        <color indexed="63"/>
        <rFont val="Arial"/>
        <family val="2"/>
      </rPr>
      <t>Clin Chem.</t>
    </r>
    <r>
      <rPr>
        <sz val="8"/>
        <color indexed="63"/>
        <rFont val="Arial"/>
        <family val="2"/>
      </rPr>
      <t xml:space="preserve"> 2005;51:1876-1873.</t>
    </r>
  </si>
  <si>
    <t>bilirubinémie (mg/dl)</t>
  </si>
  <si>
    <t>INR</t>
  </si>
  <si>
    <t>créatininémie (mg/dl)</t>
  </si>
  <si>
    <t>meld</t>
  </si>
  <si>
    <t>Le score maximum pour le score de MELD est de 40. Toutes les valeurs supérieures à 40 reçoivent un score de 40</t>
  </si>
  <si>
    <t>Si le patient a été dialysé à deux reprises au cours des 7 derniers jours, la valeur de la créatinine sérique utilisé doit être de 4,0 mg/dL</t>
  </si>
  <si>
    <t>Toute valeur inférieure à 1 reçoit la valeur 1 (c'est-à-dire si la bilirubine est à 0,8, une valeur de 1,0 est utilisée).</t>
  </si>
  <si>
    <t>bilirubine (µM/l)</t>
  </si>
  <si>
    <t>créatininémie  (µM/l)</t>
  </si>
  <si>
    <t>Valeur</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</si>
</sst>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2]\ #,##0.00_);[Red]\([$€-2]\ #,##0.00\)"/>
  </numFmts>
  <fonts count="62">
    <font>
      <sz val="10"/>
      <name val="Arial"/>
      <family val="0"/>
    </font>
    <font>
      <b/>
      <sz val="10"/>
      <name val="Arial"/>
      <family val="0"/>
    </font>
    <font>
      <sz val="8"/>
      <name val="Arial"/>
      <family val="0"/>
    </font>
    <font>
      <u val="single"/>
      <sz val="10"/>
      <color indexed="12"/>
      <name val="Arial"/>
      <family val="0"/>
    </font>
    <font>
      <u val="single"/>
      <sz val="10"/>
      <color indexed="36"/>
      <name val="Arial"/>
      <family val="0"/>
    </font>
    <font>
      <sz val="11"/>
      <name val="Arial"/>
      <family val="0"/>
    </font>
    <font>
      <b/>
      <sz val="14"/>
      <color indexed="12"/>
      <name val="Arial"/>
      <family val="2"/>
    </font>
    <font>
      <b/>
      <sz val="8"/>
      <color indexed="12"/>
      <name val="Tahoma"/>
      <family val="2"/>
    </font>
    <font>
      <b/>
      <sz val="8"/>
      <color indexed="10"/>
      <name val="Tahoma"/>
      <family val="2"/>
    </font>
    <font>
      <b/>
      <u val="single"/>
      <sz val="8"/>
      <color indexed="10"/>
      <name val="Tahoma"/>
      <family val="2"/>
    </font>
    <font>
      <b/>
      <sz val="10"/>
      <color indexed="10"/>
      <name val="Arial"/>
      <family val="2"/>
    </font>
    <font>
      <b/>
      <sz val="11"/>
      <color indexed="14"/>
      <name val="Arial"/>
      <family val="0"/>
    </font>
    <font>
      <b/>
      <sz val="11"/>
      <color indexed="12"/>
      <name val="Arial"/>
      <family val="0"/>
    </font>
    <font>
      <b/>
      <sz val="11"/>
      <color indexed="57"/>
      <name val="Arial"/>
      <family val="0"/>
    </font>
    <font>
      <b/>
      <sz val="11"/>
      <color indexed="20"/>
      <name val="Arial"/>
      <family val="0"/>
    </font>
    <font>
      <sz val="14"/>
      <name val="Arial"/>
      <family val="2"/>
    </font>
    <font>
      <b/>
      <sz val="18"/>
      <color indexed="12"/>
      <name val="Arial"/>
      <family val="2"/>
    </font>
    <font>
      <b/>
      <sz val="18"/>
      <color indexed="10"/>
      <name val="Arial"/>
      <family val="2"/>
    </font>
    <font>
      <sz val="8"/>
      <name val="Tahoma"/>
      <family val="0"/>
    </font>
    <font>
      <sz val="16"/>
      <color indexed="10"/>
      <name val="Arial"/>
      <family val="0"/>
    </font>
    <font>
      <b/>
      <sz val="8"/>
      <color indexed="53"/>
      <name val="Arial"/>
      <family val="2"/>
    </font>
    <font>
      <b/>
      <sz val="11"/>
      <color indexed="53"/>
      <name val="Symbol"/>
      <family val="1"/>
    </font>
    <font>
      <b/>
      <sz val="11"/>
      <color indexed="53"/>
      <name val="Arial"/>
      <family val="2"/>
    </font>
    <font>
      <b/>
      <sz val="11"/>
      <color indexed="23"/>
      <name val="Arial"/>
      <family val="0"/>
    </font>
    <font>
      <b/>
      <sz val="10"/>
      <color indexed="53"/>
      <name val="Symbol"/>
      <family val="1"/>
    </font>
    <font>
      <b/>
      <sz val="10"/>
      <color indexed="53"/>
      <name val="Arial"/>
      <family val="0"/>
    </font>
    <font>
      <b/>
      <sz val="12"/>
      <color indexed="53"/>
      <name val="Arial"/>
      <family val="2"/>
    </font>
    <font>
      <b/>
      <sz val="14"/>
      <name val="Arial"/>
      <family val="2"/>
    </font>
    <font>
      <b/>
      <sz val="8"/>
      <color indexed="14"/>
      <name val="Arial"/>
      <family val="2"/>
    </font>
    <font>
      <b/>
      <sz val="8"/>
      <name val="Arial"/>
      <family val="2"/>
    </font>
    <font>
      <b/>
      <sz val="8"/>
      <color indexed="12"/>
      <name val="Arial"/>
      <family val="2"/>
    </font>
    <font>
      <b/>
      <sz val="8"/>
      <color indexed="57"/>
      <name val="Arial"/>
      <family val="2"/>
    </font>
    <font>
      <b/>
      <sz val="8"/>
      <color indexed="23"/>
      <name val="Arial"/>
      <family val="2"/>
    </font>
    <font>
      <b/>
      <sz val="8"/>
      <color indexed="20"/>
      <name val="Arial"/>
      <family val="2"/>
    </font>
    <font>
      <b/>
      <u val="single"/>
      <sz val="8"/>
      <color indexed="12"/>
      <name val="Tahoma"/>
      <family val="2"/>
    </font>
    <font>
      <b/>
      <sz val="14"/>
      <color indexed="10"/>
      <name val="Arial"/>
      <family val="2"/>
    </font>
    <font>
      <sz val="12"/>
      <color indexed="10"/>
      <name val="Arial"/>
      <family val="2"/>
    </font>
    <font>
      <b/>
      <sz val="9"/>
      <color indexed="53"/>
      <name val="Arial"/>
      <family val="2"/>
    </font>
    <font>
      <b/>
      <sz val="11"/>
      <name val="Arial"/>
      <family val="0"/>
    </font>
    <font>
      <b/>
      <sz val="11"/>
      <color indexed="63"/>
      <name val="Arial"/>
      <family val="2"/>
    </font>
    <font>
      <sz val="9"/>
      <color indexed="63"/>
      <name val="Arial"/>
      <family val="2"/>
    </font>
    <font>
      <sz val="7"/>
      <color indexed="63"/>
      <name val="Arial"/>
      <family val="2"/>
    </font>
    <font>
      <i/>
      <sz val="9"/>
      <color indexed="63"/>
      <name val="Arial"/>
      <family val="2"/>
    </font>
    <font>
      <sz val="8"/>
      <color indexed="63"/>
      <name val="Arial"/>
      <family val="2"/>
    </font>
    <font>
      <i/>
      <sz val="8"/>
      <color indexed="6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thick">
        <color indexed="14"/>
      </left>
      <right style="thick">
        <color indexed="14"/>
      </right>
      <top style="thick">
        <color indexed="14"/>
      </top>
      <bottom style="thick">
        <color indexed="14"/>
      </bottom>
    </border>
    <border>
      <left style="thick">
        <color indexed="12"/>
      </left>
      <right style="thick">
        <color indexed="12"/>
      </right>
      <top style="thick">
        <color indexed="12"/>
      </top>
      <bottom style="thick">
        <color indexed="12"/>
      </bottom>
    </border>
    <border>
      <left style="thick">
        <color indexed="57"/>
      </left>
      <right style="thick">
        <color indexed="57"/>
      </right>
      <top style="thick">
        <color indexed="57"/>
      </top>
      <bottom style="thick">
        <color indexed="57"/>
      </bottom>
    </border>
    <border>
      <left style="thick">
        <color indexed="61"/>
      </left>
      <right style="thick">
        <color indexed="61"/>
      </right>
      <top style="thick">
        <color indexed="61"/>
      </top>
      <bottom style="thick">
        <color indexed="61"/>
      </bottom>
    </border>
    <border>
      <left style="thick">
        <color indexed="10"/>
      </left>
      <right style="thick">
        <color indexed="10"/>
      </right>
      <top style="thick">
        <color indexed="10"/>
      </top>
      <bottom style="thick">
        <color indexed="10"/>
      </bottom>
    </border>
    <border>
      <left style="thick">
        <color indexed="53"/>
      </left>
      <right style="thick">
        <color indexed="53"/>
      </right>
      <top style="thick">
        <color indexed="53"/>
      </top>
      <bottom style="thick">
        <color indexed="53"/>
      </bottom>
    </border>
    <border>
      <left style="thick">
        <color indexed="23"/>
      </left>
      <right style="thick">
        <color indexed="23"/>
      </right>
      <top style="thick">
        <color indexed="23"/>
      </top>
      <bottom style="thick">
        <color indexed="2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57" fillId="0" borderId="0" applyNumberFormat="0" applyFill="0" applyBorder="0" applyAlignment="0" applyProtection="0"/>
    <xf numFmtId="0" fontId="54" fillId="20" borderId="1" applyNumberFormat="0" applyAlignment="0" applyProtection="0"/>
    <xf numFmtId="0" fontId="55" fillId="0" borderId="2" applyNumberFormat="0" applyFill="0" applyAlignment="0" applyProtection="0"/>
    <xf numFmtId="0" fontId="0" fillId="21" borderId="3" applyNumberFormat="0" applyFont="0" applyAlignment="0" applyProtection="0"/>
    <xf numFmtId="0" fontId="52" fillId="7" borderId="1" applyNumberFormat="0" applyAlignment="0" applyProtection="0"/>
    <xf numFmtId="0" fontId="50" fillId="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0" applyNumberFormat="0" applyBorder="0" applyAlignment="0" applyProtection="0"/>
    <xf numFmtId="9" fontId="0" fillId="0" borderId="0" applyFont="0" applyFill="0" applyBorder="0" applyAlignment="0" applyProtection="0"/>
    <xf numFmtId="0" fontId="49" fillId="4" borderId="0" applyNumberFormat="0" applyBorder="0" applyAlignment="0" applyProtection="0"/>
    <xf numFmtId="0" fontId="53" fillId="20" borderId="4" applyNumberFormat="0" applyAlignment="0" applyProtection="0"/>
    <xf numFmtId="0" fontId="58"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59" fillId="0" borderId="8" applyNumberFormat="0" applyFill="0" applyAlignment="0" applyProtection="0"/>
    <xf numFmtId="0" fontId="56" fillId="23" borderId="9" applyNumberFormat="0" applyAlignment="0" applyProtection="0"/>
  </cellStyleXfs>
  <cellXfs count="63">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2" fillId="0" borderId="0" xfId="0" applyFont="1" applyAlignment="1">
      <alignment/>
    </xf>
    <xf numFmtId="0" fontId="10" fillId="0" borderId="0" xfId="0" applyFont="1" applyAlignment="1">
      <alignment/>
    </xf>
    <xf numFmtId="0" fontId="5" fillId="0" borderId="0" xfId="0" applyFont="1" applyAlignment="1">
      <alignment horizontal="center"/>
    </xf>
    <xf numFmtId="0" fontId="5" fillId="0" borderId="10" xfId="0" applyFont="1" applyBorder="1" applyAlignment="1">
      <alignment horizontal="center"/>
    </xf>
    <xf numFmtId="0" fontId="11" fillId="0" borderId="0" xfId="0" applyFont="1" applyAlignment="1">
      <alignment/>
    </xf>
    <xf numFmtId="0" fontId="5" fillId="22" borderId="11" xfId="0" applyFont="1" applyFill="1" applyBorder="1" applyAlignment="1" applyProtection="1">
      <alignment horizontal="center"/>
      <protection locked="0"/>
    </xf>
    <xf numFmtId="0" fontId="5" fillId="22" borderId="12" xfId="0" applyFont="1" applyFill="1" applyBorder="1" applyAlignment="1" applyProtection="1">
      <alignment horizontal="center"/>
      <protection locked="0"/>
    </xf>
    <xf numFmtId="0" fontId="13" fillId="0" borderId="0" xfId="0" applyFont="1" applyAlignment="1">
      <alignment/>
    </xf>
    <xf numFmtId="0" fontId="5" fillId="22" borderId="13" xfId="0" applyFont="1" applyFill="1" applyBorder="1" applyAlignment="1" applyProtection="1">
      <alignment horizontal="center"/>
      <protection locked="0"/>
    </xf>
    <xf numFmtId="0" fontId="14" fillId="0" borderId="0" xfId="0" applyFont="1" applyAlignment="1">
      <alignment/>
    </xf>
    <xf numFmtId="0" fontId="5" fillId="22" borderId="14" xfId="0" applyFont="1" applyFill="1" applyBorder="1" applyAlignment="1" applyProtection="1">
      <alignment horizontal="center"/>
      <protection locked="0"/>
    </xf>
    <xf numFmtId="0" fontId="16" fillId="0" borderId="0" xfId="0" applyFont="1" applyAlignment="1">
      <alignment/>
    </xf>
    <xf numFmtId="0" fontId="17" fillId="0" borderId="0" xfId="0" applyFont="1" applyAlignment="1">
      <alignment/>
    </xf>
    <xf numFmtId="2" fontId="19" fillId="7" borderId="15" xfId="0" applyNumberFormat="1" applyFont="1" applyFill="1" applyBorder="1" applyAlignment="1">
      <alignment horizontal="center"/>
    </xf>
    <xf numFmtId="0" fontId="21" fillId="0" borderId="0" xfId="0" applyFont="1" applyAlignment="1">
      <alignment/>
    </xf>
    <xf numFmtId="0" fontId="5" fillId="22" borderId="16" xfId="0" applyFont="1" applyFill="1" applyBorder="1" applyAlignment="1" applyProtection="1">
      <alignment horizontal="center"/>
      <protection locked="0"/>
    </xf>
    <xf numFmtId="0" fontId="23" fillId="0" borderId="0" xfId="0" applyFont="1" applyAlignment="1">
      <alignment/>
    </xf>
    <xf numFmtId="0" fontId="5" fillId="22" borderId="17" xfId="0" applyFont="1" applyFill="1" applyBorder="1" applyAlignment="1" applyProtection="1">
      <alignment horizontal="center"/>
      <protection locked="0"/>
    </xf>
    <xf numFmtId="0" fontId="25" fillId="0" borderId="0" xfId="0" applyFont="1" applyAlignment="1">
      <alignment/>
    </xf>
    <xf numFmtId="0" fontId="25" fillId="0" borderId="0" xfId="0" applyFont="1" applyAlignment="1">
      <alignment/>
    </xf>
    <xf numFmtId="0" fontId="26" fillId="11" borderId="0" xfId="0" applyFont="1" applyFill="1" applyAlignment="1">
      <alignment horizontal="center"/>
    </xf>
    <xf numFmtId="0" fontId="16" fillId="0" borderId="0" xfId="0" applyFont="1" applyAlignment="1">
      <alignment horizontal="center"/>
    </xf>
    <xf numFmtId="0" fontId="6" fillId="0" borderId="0" xfId="0" applyFont="1" applyAlignment="1">
      <alignment/>
    </xf>
    <xf numFmtId="0" fontId="27" fillId="0" borderId="0" xfId="0" applyFont="1" applyAlignment="1">
      <alignment horizontal="left"/>
    </xf>
    <xf numFmtId="0" fontId="15" fillId="0" borderId="0" xfId="0" applyFont="1" applyAlignment="1">
      <alignment horizontal="left"/>
    </xf>
    <xf numFmtId="0" fontId="28" fillId="0" borderId="0" xfId="0" applyFont="1" applyAlignment="1">
      <alignment/>
    </xf>
    <xf numFmtId="0" fontId="29" fillId="0" borderId="0" xfId="0" applyFont="1" applyAlignment="1">
      <alignment/>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20" fillId="0" borderId="0" xfId="0" applyFont="1" applyAlignment="1">
      <alignment/>
    </xf>
    <xf numFmtId="0" fontId="35" fillId="0" borderId="0" xfId="0" applyFont="1" applyAlignment="1">
      <alignment horizontal="center"/>
    </xf>
    <xf numFmtId="0" fontId="0" fillId="0" borderId="0" xfId="0" applyFont="1" applyAlignment="1" applyProtection="1">
      <alignment horizontal="center"/>
      <protection locked="0"/>
    </xf>
    <xf numFmtId="0" fontId="27" fillId="0" borderId="0" xfId="0" applyFont="1" applyAlignment="1">
      <alignment horizontal="right"/>
    </xf>
    <xf numFmtId="0" fontId="24" fillId="0" borderId="0" xfId="0" applyFont="1" applyAlignment="1">
      <alignment horizontal="left"/>
    </xf>
    <xf numFmtId="0" fontId="36" fillId="0" borderId="0" xfId="0" applyFont="1" applyAlignment="1">
      <alignment horizontal="center"/>
    </xf>
    <xf numFmtId="0" fontId="17" fillId="0" borderId="0" xfId="0" applyFont="1" applyAlignment="1">
      <alignment horizontal="center"/>
    </xf>
    <xf numFmtId="0" fontId="38" fillId="22" borderId="16" xfId="0" applyFont="1" applyFill="1" applyBorder="1" applyAlignment="1" applyProtection="1">
      <alignment horizontal="center"/>
      <protection locked="0"/>
    </xf>
    <xf numFmtId="0" fontId="37" fillId="0" borderId="0" xfId="0" applyFont="1" applyAlignment="1">
      <alignment/>
    </xf>
    <xf numFmtId="0" fontId="12" fillId="0" borderId="0" xfId="0" applyFont="1" applyAlignment="1">
      <alignment wrapText="1"/>
    </xf>
    <xf numFmtId="49" fontId="30" fillId="0" borderId="0" xfId="0" applyNumberFormat="1" applyFont="1" applyAlignment="1">
      <alignment wrapText="1"/>
    </xf>
    <xf numFmtId="0" fontId="1" fillId="0" borderId="0" xfId="0" applyFont="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27" fillId="0" borderId="0" xfId="0" applyFont="1" applyAlignment="1">
      <alignment/>
    </xf>
    <xf numFmtId="0" fontId="0" fillId="24" borderId="0" xfId="0" applyFill="1" applyAlignment="1">
      <alignment horizontal="center"/>
    </xf>
    <xf numFmtId="0" fontId="0" fillId="0" borderId="0" xfId="0" applyBorder="1" applyAlignment="1">
      <alignment horizontal="center"/>
    </xf>
    <xf numFmtId="14" fontId="27" fillId="0" borderId="0" xfId="0" applyNumberFormat="1" applyFont="1" applyAlignment="1" applyProtection="1">
      <alignment horizontal="center"/>
      <protection locked="0"/>
    </xf>
    <xf numFmtId="0" fontId="40" fillId="0" borderId="0" xfId="0" applyFont="1" applyAlignment="1">
      <alignment horizontal="left" vertical="top" wrapText="1" indent="1"/>
    </xf>
    <xf numFmtId="0" fontId="39" fillId="0" borderId="0" xfId="0" applyFont="1" applyAlignment="1">
      <alignment vertical="top" wrapText="1"/>
    </xf>
    <xf numFmtId="0" fontId="3" fillId="0" borderId="0" xfId="45" applyAlignment="1" applyProtection="1">
      <alignment horizontal="left" vertical="top" wrapText="1" indent="1"/>
      <protection/>
    </xf>
    <xf numFmtId="0" fontId="43" fillId="0" borderId="0" xfId="0"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16</xdr:row>
      <xdr:rowOff>19050</xdr:rowOff>
    </xdr:from>
    <xdr:to>
      <xdr:col>8</xdr:col>
      <xdr:colOff>285750</xdr:colOff>
      <xdr:row>32</xdr:row>
      <xdr:rowOff>47625</xdr:rowOff>
    </xdr:to>
    <xdr:pic>
      <xdr:nvPicPr>
        <xdr:cNvPr id="1" name="Picture 9"/>
        <xdr:cNvPicPr preferRelativeResize="1">
          <a:picLocks noChangeAspect="1"/>
        </xdr:cNvPicPr>
      </xdr:nvPicPr>
      <xdr:blipFill>
        <a:blip r:embed="rId1"/>
        <a:stretch>
          <a:fillRect/>
        </a:stretch>
      </xdr:blipFill>
      <xdr:spPr>
        <a:xfrm>
          <a:off x="3324225" y="3590925"/>
          <a:ext cx="2705100" cy="2686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20Quest%20Diagnostics&#65533;%20internal%20validatio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0"/>
  <sheetViews>
    <sheetView tabSelected="1" zoomScalePageLayoutView="0" workbookViewId="0" topLeftCell="A3">
      <selection activeCell="F8" sqref="F8"/>
    </sheetView>
  </sheetViews>
  <sheetFormatPr defaultColWidth="11.421875" defaultRowHeight="12.75"/>
  <cols>
    <col min="1" max="1" width="26.7109375" style="0" customWidth="1"/>
    <col min="2" max="2" width="13.00390625" style="7" customWidth="1"/>
    <col min="3" max="3" width="9.8515625" style="9" customWidth="1"/>
    <col min="4" max="4" width="4.00390625" style="0" customWidth="1"/>
    <col min="5" max="5" width="4.57421875" style="0" customWidth="1"/>
    <col min="6" max="6" width="22.57421875" style="0" customWidth="1"/>
    <col min="7" max="7" width="5.421875" style="0" customWidth="1"/>
    <col min="8" max="8" width="0" style="0" hidden="1" customWidth="1"/>
    <col min="9" max="9" width="5.00390625" style="0" customWidth="1"/>
    <col min="10" max="10" width="0.85546875" style="0" customWidth="1"/>
    <col min="11" max="11" width="20.28125" style="0" customWidth="1"/>
    <col min="13" max="13" width="90.8515625" style="0" customWidth="1"/>
  </cols>
  <sheetData>
    <row r="1" ht="12.75">
      <c r="B1" s="8"/>
    </row>
    <row r="2" ht="20.25" customHeight="1">
      <c r="C2" s="45" t="s">
        <v>14</v>
      </c>
    </row>
    <row r="3" spans="2:3" ht="20.25" customHeight="1">
      <c r="B3" s="21"/>
      <c r="C3" s="20"/>
    </row>
    <row r="4" ht="20.25" customHeight="1">
      <c r="C4" s="44" t="s">
        <v>20</v>
      </c>
    </row>
    <row r="5" ht="15">
      <c r="C5" s="44" t="s">
        <v>22</v>
      </c>
    </row>
    <row r="6" spans="1:2" ht="18">
      <c r="A6" s="33"/>
      <c r="B6" s="8"/>
    </row>
    <row r="7" spans="1:2" ht="18">
      <c r="A7" s="32" t="s">
        <v>17</v>
      </c>
      <c r="B7" s="41"/>
    </row>
    <row r="8" spans="1:6" ht="18">
      <c r="A8" s="32" t="s">
        <v>18</v>
      </c>
      <c r="B8" s="41"/>
      <c r="D8" s="42" t="s">
        <v>19</v>
      </c>
      <c r="F8" s="58"/>
    </row>
    <row r="9" ht="18">
      <c r="A9" s="6"/>
    </row>
    <row r="10" ht="18">
      <c r="A10" s="6"/>
    </row>
    <row r="11" spans="1:6" ht="19.5" customHeight="1">
      <c r="A11" s="31" t="s">
        <v>16</v>
      </c>
      <c r="F11" s="30" t="s">
        <v>3</v>
      </c>
    </row>
    <row r="12" spans="5:6" ht="9.75" customHeight="1" thickBot="1">
      <c r="E12" s="2"/>
      <c r="F12" s="1"/>
    </row>
    <row r="13" spans="1:13" ht="24.75" customHeight="1" thickBot="1" thickTop="1">
      <c r="A13" s="13" t="s">
        <v>0</v>
      </c>
      <c r="B13" s="14">
        <v>31</v>
      </c>
      <c r="C13" s="34" t="s">
        <v>15</v>
      </c>
      <c r="F13" s="22">
        <f>H15/(1+H15)</f>
        <v>0.2470221133530876</v>
      </c>
      <c r="G13" s="1"/>
      <c r="H13" s="1" t="s">
        <v>2</v>
      </c>
      <c r="M13" s="60" t="s">
        <v>34</v>
      </c>
    </row>
    <row r="14" spans="1:13" ht="12" customHeight="1" thickBot="1" thickTop="1">
      <c r="A14" s="3"/>
      <c r="C14" s="35"/>
      <c r="G14" s="1"/>
      <c r="H14" s="1"/>
      <c r="M14" s="59" t="s">
        <v>35</v>
      </c>
    </row>
    <row r="15" spans="1:13" s="4" customFormat="1" ht="24.75" customHeight="1" thickBot="1" thickTop="1">
      <c r="A15" s="48" t="s">
        <v>23</v>
      </c>
      <c r="B15" s="15">
        <v>1</v>
      </c>
      <c r="C15" s="49" t="s">
        <v>24</v>
      </c>
      <c r="F15" s="40" t="str">
        <f>IF(F13&lt;0.5,"Stade F1","Stade F2 au moins")</f>
        <v>Stade F1</v>
      </c>
      <c r="G15" s="11"/>
      <c r="H15" s="12">
        <f>EXP(-4.185818-(0.0249*B13)+(0.7464*B15)+(1.0039*B17)+(0.0302*B19)+(0.0691*B21)-(0.0012*C28))</f>
        <v>0.3280602494890021</v>
      </c>
      <c r="M15" s="59" t="s">
        <v>36</v>
      </c>
    </row>
    <row r="16" spans="1:13" ht="12" customHeight="1" thickBot="1" thickTop="1">
      <c r="A16" s="3"/>
      <c r="C16" s="35"/>
      <c r="M16" s="61" t="s">
        <v>37</v>
      </c>
    </row>
    <row r="17" spans="1:13" s="4" customFormat="1" ht="24.75" customHeight="1" thickBot="1" thickTop="1">
      <c r="A17" s="16" t="s">
        <v>1</v>
      </c>
      <c r="B17" s="17">
        <v>1.4</v>
      </c>
      <c r="C17" s="36" t="s">
        <v>7</v>
      </c>
      <c r="H17" s="12"/>
      <c r="M17" s="59" t="s">
        <v>38</v>
      </c>
    </row>
    <row r="18" spans="1:13" ht="12" customHeight="1" thickBot="1" thickTop="1">
      <c r="A18" s="3"/>
      <c r="C18" s="35"/>
      <c r="M18" s="59" t="s">
        <v>39</v>
      </c>
    </row>
    <row r="19" spans="1:13" s="4" customFormat="1" ht="24.75" customHeight="1" thickBot="1" thickTop="1">
      <c r="A19" s="25" t="s">
        <v>10</v>
      </c>
      <c r="B19" s="26">
        <v>29.5</v>
      </c>
      <c r="C19" s="37" t="s">
        <v>8</v>
      </c>
      <c r="H19" s="4" t="s">
        <v>13</v>
      </c>
      <c r="M19" s="59" t="s">
        <v>40</v>
      </c>
    </row>
    <row r="20" spans="1:13" ht="12" customHeight="1" thickBot="1" thickTop="1">
      <c r="A20" s="3"/>
      <c r="C20" s="35"/>
      <c r="M20" s="59" t="s">
        <v>41</v>
      </c>
    </row>
    <row r="21" spans="1:3" s="4" customFormat="1" ht="24.75" customHeight="1" thickBot="1" thickTop="1">
      <c r="A21" s="18" t="s">
        <v>4</v>
      </c>
      <c r="B21" s="19">
        <v>12</v>
      </c>
      <c r="C21" s="38" t="s">
        <v>9</v>
      </c>
    </row>
    <row r="22" spans="1:3" ht="12" customHeight="1" thickBot="1" thickTop="1">
      <c r="A22" s="3"/>
      <c r="C22" s="35"/>
    </row>
    <row r="23" spans="1:3" s="5" customFormat="1" ht="24.75" customHeight="1" thickBot="1" thickTop="1">
      <c r="A23" s="23" t="s">
        <v>25</v>
      </c>
      <c r="B23" s="24">
        <v>24</v>
      </c>
      <c r="C23" s="39" t="s">
        <v>6</v>
      </c>
    </row>
    <row r="24" ht="10.5" customHeight="1" thickBot="1" thickTop="1">
      <c r="A24" s="47" t="s">
        <v>21</v>
      </c>
    </row>
    <row r="25" spans="1:4" ht="24.75" customHeight="1" thickBot="1" thickTop="1">
      <c r="A25" s="43"/>
      <c r="B25" s="46"/>
      <c r="C25" s="27" t="s">
        <v>5</v>
      </c>
      <c r="D25" s="10"/>
    </row>
    <row r="26" spans="1:4" ht="19.5" customHeight="1" hidden="1" thickTop="1">
      <c r="A26" s="28"/>
      <c r="B26" s="29">
        <f>60*B25</f>
        <v>0</v>
      </c>
      <c r="C26" s="27" t="s">
        <v>6</v>
      </c>
      <c r="D26" s="10"/>
    </row>
    <row r="27" ht="13.5" customHeight="1" hidden="1"/>
    <row r="28" spans="2:3" ht="13.5" hidden="1" thickTop="1">
      <c r="B28" s="7" t="s">
        <v>11</v>
      </c>
      <c r="C28" s="9">
        <f>IF(B25&lt;&gt;"",B26,B23)</f>
        <v>24</v>
      </c>
    </row>
    <row r="29" spans="2:11" ht="13.5" hidden="1" thickTop="1">
      <c r="B29" s="7" t="s">
        <v>12</v>
      </c>
      <c r="K29" s="62" t="s">
        <v>42</v>
      </c>
    </row>
    <row r="30" ht="13.5" thickTop="1">
      <c r="K30" s="62"/>
    </row>
    <row r="31" ht="12.75"/>
    <row r="32" ht="12.75"/>
  </sheetData>
  <sheetProtection sheet="1" objects="1" scenarios="1"/>
  <mergeCells count="1">
    <mergeCell ref="K29:K30"/>
  </mergeCells>
  <dataValidations count="12">
    <dataValidation type="decimal" allowBlank="1" showInputMessage="1" showErrorMessage="1" sqref="B25">
      <formula1>0</formula1>
      <formula2>100</formula2>
    </dataValidation>
    <dataValidation type="list" allowBlank="1" showInputMessage="1" showErrorMessage="1" prompt="Saisir 0 pour le sexe féminin et 1  pour le sexe masculin" error="La valeur que vous avez entrée n'est pas valide : veuillez taper 0 pour le sexe féminin,1 pour le sexe masculin" sqref="B16">
      <formula1>"1,0"</formula1>
    </dataValidation>
    <dataValidation type="decimal" allowBlank="1" showInputMessage="1" showErrorMessage="1" prompt="Saisir la valeur en µg/l" error="La valeur doit être comprise entre 1 et 200" sqref="B20">
      <formula1>1</formula1>
      <formula2>200</formula2>
    </dataValidation>
    <dataValidation type="whole" allowBlank="1" showInputMessage="1" showErrorMessage="1" prompt="Saisir l'âge du patient en années" error="L'âge doit être compris entre 15 et 99 ans" sqref="B14">
      <formula1>15</formula1>
      <formula2>99</formula2>
    </dataValidation>
    <dataValidation type="decimal" allowBlank="1" showInputMessage="1" showErrorMessage="1" prompt="Saisir la valeur en g/l" sqref="B18">
      <formula1>1</formula1>
      <formula2>10</formula2>
    </dataValidation>
    <dataValidation type="decimal" allowBlank="1" showInputMessage="1" showErrorMessage="1" prompt="Saisir la valeur en µmol.l" error="La valeurdoit être comprise entre 10 et 200" sqref="B22">
      <formula1>10</formula1>
      <formula2>200</formula2>
    </dataValidation>
    <dataValidation type="decimal" allowBlank="1" showInputMessage="1" showErrorMessage="1" error="Les gamma GT doivent être comprises entre 10 et 300" sqref="B23">
      <formula1>1</formula1>
      <formula2>3000</formula2>
    </dataValidation>
    <dataValidation type="whole" allowBlank="1" showInputMessage="1" showErrorMessage="1" error="L'âge doit être compris entre 15 et 99 ans" sqref="B13">
      <formula1>10</formula1>
      <formula2>99</formula2>
    </dataValidation>
    <dataValidation type="list" allowBlank="1" showInputMessage="1" showErrorMessage="1" error="La valeur que vous avez entrée n'est pas acceptée : veuillez taper 0 pour le sexe féminin,1 pour le sexe masculin" sqref="B15">
      <formula1>"1,0"</formula1>
    </dataValidation>
    <dataValidation type="decimal" allowBlank="1" showInputMessage="1" showErrorMessage="1" error="L'alpha 2 macroglobuline être comprise entre 1 et 10" sqref="B17">
      <formula1>0.1</formula1>
      <formula2>100</formula2>
    </dataValidation>
    <dataValidation type="decimal" allowBlank="1" showInputMessage="1" showErrorMessage="1" error="La bilirubinémie être comprise entre 10 et 200 UI/l" sqref="B21">
      <formula1>1</formula1>
      <formula2>200</formula2>
    </dataValidation>
    <dataValidation type="decimal" allowBlank="1" showInputMessage="1" error="L'acide hyaluronique doit être compris entre 1 et 200" sqref="B19">
      <formula1>1</formula1>
      <formula2>10000</formula2>
    </dataValidation>
  </dataValidations>
  <hyperlinks>
    <hyperlink ref="M16" r:id="rId1" display="In Quest Diagnostics� internal validation"/>
  </hyperlinks>
  <printOptions/>
  <pageMargins left="0.5905511811023623" right="0.5905511811023623" top="1.1811023622047245" bottom="0.984251968503937" header="0.5118110236220472" footer="0.5118110236220472"/>
  <pageSetup horizontalDpi="300" verticalDpi="300" orientation="portrait" paperSize="9" r:id="rId5"/>
  <headerFooter alignWithMargins="0">
    <oddFooter>&amp;L&amp;D&amp;T&amp;CHEPASCORE</oddFooter>
  </headerFooter>
  <drawing r:id="rId4"/>
  <legacyDrawing r:id="rId3"/>
</worksheet>
</file>

<file path=xl/worksheets/sheet2.xml><?xml version="1.0" encoding="utf-8"?>
<worksheet xmlns="http://schemas.openxmlformats.org/spreadsheetml/2006/main" xmlns:r="http://schemas.openxmlformats.org/officeDocument/2006/relationships">
  <dimension ref="A1:K19"/>
  <sheetViews>
    <sheetView zoomScalePageLayoutView="0" workbookViewId="0" topLeftCell="A1">
      <selection activeCell="D8" sqref="D8"/>
    </sheetView>
  </sheetViews>
  <sheetFormatPr defaultColWidth="11.421875" defaultRowHeight="12.75"/>
  <cols>
    <col min="1" max="1" width="50.8515625" style="0" bestFit="1" customWidth="1"/>
    <col min="3" max="3" width="21.00390625" style="0" bestFit="1" customWidth="1"/>
    <col min="4" max="4" width="16.140625" style="1" bestFit="1" customWidth="1"/>
    <col min="5" max="5" width="16.140625" style="0" bestFit="1" customWidth="1"/>
    <col min="7" max="7" width="13.140625" style="0" bestFit="1" customWidth="1"/>
    <col min="8" max="8" width="9.140625" style="1" customWidth="1"/>
    <col min="9" max="9" width="12.7109375" style="0" bestFit="1" customWidth="1"/>
  </cols>
  <sheetData>
    <row r="1" ht="18">
      <c r="A1" s="55" t="s">
        <v>26</v>
      </c>
    </row>
    <row r="4" spans="3:9" ht="12.75">
      <c r="C4" t="s">
        <v>27</v>
      </c>
      <c r="D4" s="56">
        <v>70</v>
      </c>
      <c r="G4" t="s">
        <v>32</v>
      </c>
      <c r="H4" s="1" t="s">
        <v>31</v>
      </c>
      <c r="I4" t="s">
        <v>33</v>
      </c>
    </row>
    <row r="5" spans="7:9" ht="12.75">
      <c r="G5">
        <v>12</v>
      </c>
      <c r="I5">
        <f>G5*0.0884</f>
        <v>1.0608</v>
      </c>
    </row>
    <row r="6" spans="3:4" ht="12.75">
      <c r="C6" t="s">
        <v>28</v>
      </c>
      <c r="D6" s="56">
        <v>13.9</v>
      </c>
    </row>
    <row r="9" spans="3:5" ht="12.75">
      <c r="C9" t="s">
        <v>29</v>
      </c>
      <c r="D9" s="1">
        <f>D4/D6</f>
        <v>5.0359712230215825</v>
      </c>
      <c r="E9" t="s">
        <v>30</v>
      </c>
    </row>
    <row r="10" ht="13.5" thickBot="1"/>
    <row r="11" spans="1:11" ht="12.75">
      <c r="A11" s="50"/>
      <c r="G11" s="51"/>
      <c r="H11" s="57"/>
      <c r="I11" s="51"/>
      <c r="J11" s="51"/>
      <c r="K11" s="52"/>
    </row>
    <row r="12" spans="7:11" ht="12.75">
      <c r="G12" s="51"/>
      <c r="H12" s="57"/>
      <c r="I12" s="51"/>
      <c r="J12" s="51"/>
      <c r="K12" s="53"/>
    </row>
    <row r="13" spans="7:11" ht="12.75">
      <c r="G13" s="51"/>
      <c r="H13" s="57"/>
      <c r="I13" s="51"/>
      <c r="J13" s="51"/>
      <c r="K13" s="53"/>
    </row>
    <row r="14" spans="7:11" ht="12.75">
      <c r="G14" s="51"/>
      <c r="H14" s="57"/>
      <c r="I14" s="51"/>
      <c r="J14" s="51"/>
      <c r="K14" s="53"/>
    </row>
    <row r="15" spans="7:11" ht="12.75">
      <c r="G15" s="51"/>
      <c r="H15" s="57"/>
      <c r="I15" s="51"/>
      <c r="J15" s="51"/>
      <c r="K15" s="53"/>
    </row>
    <row r="16" spans="7:11" ht="12.75">
      <c r="G16" s="51"/>
      <c r="H16" s="57"/>
      <c r="I16" s="51"/>
      <c r="J16" s="51"/>
      <c r="K16" s="53"/>
    </row>
    <row r="17" spans="7:11" ht="12.75">
      <c r="G17" s="51"/>
      <c r="H17" s="57"/>
      <c r="I17" s="51"/>
      <c r="J17" s="51"/>
      <c r="K17" s="53"/>
    </row>
    <row r="18" spans="7:11" ht="12.75">
      <c r="G18" s="51"/>
      <c r="H18" s="57"/>
      <c r="I18" s="51"/>
      <c r="J18" s="51"/>
      <c r="K18" s="53"/>
    </row>
    <row r="19" spans="7:11" ht="13.5" thickBot="1">
      <c r="G19" s="51"/>
      <c r="H19" s="57"/>
      <c r="I19" s="51"/>
      <c r="J19" s="51"/>
      <c r="K19" s="54"/>
    </row>
  </sheetData>
  <sheetProtection/>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dimension ref="B2:H12"/>
  <sheetViews>
    <sheetView zoomScalePageLayoutView="0" workbookViewId="0" topLeftCell="A1">
      <selection activeCell="D34" sqref="D34"/>
    </sheetView>
  </sheetViews>
  <sheetFormatPr defaultColWidth="11.421875" defaultRowHeight="12.75"/>
  <sheetData>
    <row r="2" spans="2:8" ht="12.75">
      <c r="B2" t="s">
        <v>43</v>
      </c>
      <c r="D2">
        <v>3</v>
      </c>
      <c r="H2" t="s">
        <v>52</v>
      </c>
    </row>
    <row r="3" spans="2:8" ht="12.75">
      <c r="B3" t="s">
        <v>44</v>
      </c>
      <c r="D3">
        <v>1.5</v>
      </c>
      <c r="F3" t="s">
        <v>50</v>
      </c>
      <c r="H3">
        <v>35</v>
      </c>
    </row>
    <row r="4" spans="2:8" ht="12.75">
      <c r="B4" t="s">
        <v>45</v>
      </c>
      <c r="D4">
        <v>35</v>
      </c>
      <c r="F4" t="s">
        <v>44</v>
      </c>
      <c r="H4">
        <v>1.9</v>
      </c>
    </row>
    <row r="5" spans="6:8" ht="12.75">
      <c r="F5" t="s">
        <v>51</v>
      </c>
      <c r="H5">
        <v>106</v>
      </c>
    </row>
    <row r="6" spans="2:8" ht="12.75">
      <c r="B6" t="s">
        <v>46</v>
      </c>
      <c r="D6">
        <f>3.78*LN(D2+11.2*LN(D3)+9.57*LN(D4))+6.43</f>
        <v>20.519117957102402</v>
      </c>
      <c r="H6">
        <f>3.78*LN((H3/17.1))+11.2*LN(H4)+9.57*LN((H5/88.4))+6.43</f>
        <v>18.06385998666149</v>
      </c>
    </row>
    <row r="10" ht="12.75">
      <c r="B10" t="s">
        <v>47</v>
      </c>
    </row>
    <row r="11" ht="12.75">
      <c r="B11" t="s">
        <v>48</v>
      </c>
    </row>
    <row r="12" ht="12.75">
      <c r="B12"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 Hoffmann-La Roche,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ittrn07</dc:creator>
  <cp:keywords/>
  <dc:description/>
  <cp:lastModifiedBy>Ebillaud</cp:lastModifiedBy>
  <cp:lastPrinted>2010-07-05T13:44:57Z</cp:lastPrinted>
  <dcterms:created xsi:type="dcterms:W3CDTF">2008-04-15T07:07:07Z</dcterms:created>
  <dcterms:modified xsi:type="dcterms:W3CDTF">2014-07-02T09:44:07Z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